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981F" lockStructure="1"/>
  <bookViews>
    <workbookView xWindow="480" yWindow="45" windowWidth="11475" windowHeight="9780"/>
  </bookViews>
  <sheets>
    <sheet name="SURVEY FORM" sheetId="4" r:id="rId1"/>
  </sheets>
  <calcPr calcId="145621"/>
</workbook>
</file>

<file path=xl/calcChain.xml><?xml version="1.0" encoding="utf-8"?>
<calcChain xmlns="http://schemas.openxmlformats.org/spreadsheetml/2006/main">
  <c r="G55" i="4" l="1"/>
  <c r="H55" i="4"/>
  <c r="I55" i="4"/>
  <c r="J55" i="4"/>
  <c r="K55" i="4"/>
  <c r="L55" i="4"/>
  <c r="F55" i="4"/>
  <c r="B51" i="4"/>
  <c r="C51" i="4"/>
  <c r="D51" i="4"/>
  <c r="E51" i="4"/>
  <c r="F51" i="4"/>
  <c r="G51" i="4"/>
  <c r="H51" i="4"/>
  <c r="I51" i="4"/>
  <c r="J51" i="4"/>
  <c r="K51" i="4"/>
  <c r="L51" i="4"/>
  <c r="A51" i="4"/>
  <c r="M39" i="4"/>
  <c r="M38" i="4"/>
  <c r="M37" i="4"/>
  <c r="M36" i="4"/>
  <c r="M35" i="4"/>
  <c r="G30" i="4"/>
  <c r="G29" i="4"/>
  <c r="G28" i="4"/>
  <c r="P38" i="4" s="1"/>
  <c r="G27" i="4"/>
  <c r="G26" i="4"/>
  <c r="O38" i="4" s="1"/>
  <c r="G25" i="4"/>
  <c r="N37" i="4" s="1"/>
  <c r="P37" i="4" l="1"/>
  <c r="Q37" i="4" s="1"/>
  <c r="P36" i="4"/>
  <c r="Q36" i="4" s="1"/>
  <c r="P39" i="4"/>
  <c r="Q39" i="4" s="1"/>
  <c r="D54" i="4"/>
  <c r="Q38" i="4"/>
  <c r="O36" i="4"/>
  <c r="O35" i="4"/>
  <c r="O39" i="4"/>
  <c r="O37" i="4"/>
  <c r="N39" i="4"/>
  <c r="N38" i="4"/>
  <c r="N35" i="4"/>
  <c r="N36" i="4"/>
  <c r="R37" i="4" l="1"/>
  <c r="S37" i="4" s="1"/>
  <c r="R38" i="4"/>
  <c r="S38" i="4" s="1"/>
  <c r="R36" i="4"/>
  <c r="S36" i="4" s="1"/>
  <c r="R39" i="4"/>
  <c r="S39" i="4" s="1"/>
  <c r="R35" i="4"/>
  <c r="S35" i="4" s="1"/>
</calcChain>
</file>

<file path=xl/sharedStrings.xml><?xml version="1.0" encoding="utf-8"?>
<sst xmlns="http://schemas.openxmlformats.org/spreadsheetml/2006/main" count="89" uniqueCount="81">
  <si>
    <t>RISER #</t>
  </si>
  <si>
    <t xml:space="preserve">ADDRESS 1: </t>
  </si>
  <si>
    <t xml:space="preserve">ADDRESS 2: </t>
  </si>
  <si>
    <t xml:space="preserve">CITY: </t>
  </si>
  <si>
    <t xml:space="preserve">STATE: </t>
  </si>
  <si>
    <t xml:space="preserve">ZIP: </t>
  </si>
  <si>
    <t xml:space="preserve">EMAIL: </t>
  </si>
  <si>
    <t>BRAND</t>
  </si>
  <si>
    <t>TYPE</t>
  </si>
  <si>
    <t>MODEL</t>
  </si>
  <si>
    <t>A</t>
  </si>
  <si>
    <t>D</t>
  </si>
  <si>
    <t>8"</t>
  </si>
  <si>
    <t>6"</t>
  </si>
  <si>
    <t>4"</t>
  </si>
  <si>
    <t>3"</t>
  </si>
  <si>
    <t>2-1/2"</t>
  </si>
  <si>
    <t>2"</t>
  </si>
  <si>
    <t>1-1/2"</t>
  </si>
  <si>
    <t>3/4"</t>
  </si>
  <si>
    <t>1/2"</t>
  </si>
  <si>
    <t>1"</t>
  </si>
  <si>
    <t>1-1/4"</t>
  </si>
  <si>
    <t>5"</t>
  </si>
  <si>
    <t>CUSTOMER INFORMATION</t>
  </si>
  <si>
    <t xml:space="preserve">CUSTOMER: </t>
  </si>
  <si>
    <t xml:space="preserve">PROJECT NAME: </t>
  </si>
  <si>
    <t xml:space="preserve">PHONE:  </t>
  </si>
  <si>
    <t xml:space="preserve">FAX: </t>
  </si>
  <si>
    <t>YES</t>
  </si>
  <si>
    <t>NO</t>
  </si>
  <si>
    <t>INDIVIDUAL RISER INFORMATION</t>
  </si>
  <si>
    <t xml:space="preserve">NUMBER OF RISERS IN SYSTEM: </t>
  </si>
  <si>
    <t xml:space="preserve">CAPACITY IN GALLONS OF SINGLE LARGEST RISER: </t>
  </si>
  <si>
    <t xml:space="preserve">HIGHEST VALUE SUPERVISORY PRESSURE: </t>
  </si>
  <si>
    <t>SINGLE LARGEST RISER - GALLONS</t>
  </si>
  <si>
    <t>N / A</t>
  </si>
  <si>
    <t xml:space="preserve">CONTACT: </t>
  </si>
  <si>
    <t>IF INITIAL-FILL REQUIRED:</t>
  </si>
  <si>
    <t>UP TO 20 PSI</t>
  </si>
  <si>
    <t>OVER 20 TO 40 PSI</t>
  </si>
  <si>
    <t>SYSTEM MODEL NUMBER:</t>
  </si>
  <si>
    <t>MAXIMUM  NUMBER OF RISERS</t>
  </si>
  <si>
    <t xml:space="preserve">CAPACITY IN GALLONS OF ALL RISERS:  </t>
  </si>
  <si>
    <t>MAXIMUM CAPACITY OF ALL RISERS GALLONS</t>
  </si>
  <si>
    <t>CAPACITY (GALLONS)</t>
  </si>
  <si>
    <t>SUPERVISORY PRESSURE (PSIG)</t>
  </si>
  <si>
    <t>B</t>
  </si>
  <si>
    <t>A IS INITIAL-FILL FUNCTION</t>
  </si>
  <si>
    <t>B IS ALL-RISER CAPACITY</t>
  </si>
  <si>
    <t>C IS NUMBER OF RISERS IN SYSTEM</t>
  </si>
  <si>
    <t>C</t>
  </si>
  <si>
    <t>D IS MAX SINGLE RISER BASED ON SUPERVISORY PRESSURE</t>
  </si>
  <si>
    <t>E</t>
  </si>
  <si>
    <t>E IS TRUE / FALSE SINGLE RISER</t>
  </si>
  <si>
    <t>F</t>
  </si>
  <si>
    <t>F IS FINAL TRUE / FALSE</t>
  </si>
  <si>
    <t>G</t>
  </si>
  <si>
    <t>PIPE VOLUME CALCULATOR - ENTER PIPE LENGTHS BY PIPE SIZE AND PIPE SCHEDULE INTO YELLOW BOXES.</t>
  </si>
  <si>
    <t xml:space="preserve">TOTAL GALLONS: </t>
  </si>
  <si>
    <r>
      <t>BLUE = SCH. 40</t>
    </r>
    <r>
      <rPr>
        <sz val="11"/>
        <color theme="1"/>
        <rFont val="Calibri"/>
        <family val="2"/>
      </rPr>
      <t>↑</t>
    </r>
  </si>
  <si>
    <r>
      <t>GREEN = SCH 10</t>
    </r>
    <r>
      <rPr>
        <sz val="11"/>
        <color theme="1"/>
        <rFont val="Calibri"/>
        <family val="2"/>
      </rPr>
      <t>→</t>
    </r>
  </si>
  <si>
    <t>NFPA 13 ACCEPTANCE REQUIREMENT OF MAXIMUM 1-1/2 PSIG IN 24 HOURS STARTING AT 40 PSIG.</t>
  </si>
  <si>
    <r>
      <rPr>
        <b/>
        <sz val="11"/>
        <color rgb="FFFF0000"/>
        <rFont val="Calibri"/>
        <family val="2"/>
        <scheme val="minor"/>
      </rPr>
      <t>!! IMPORTANT !!</t>
    </r>
    <r>
      <rPr>
        <sz val="11"/>
        <color theme="1"/>
        <rFont val="Calibri"/>
        <family val="2"/>
        <scheme val="minor"/>
      </rPr>
      <t xml:space="preserve">  MAXIMUM GALLON VALUES ARE BASED ON SPRINKLER PIPING LEAKAGE NOT EXCEEDING</t>
    </r>
  </si>
  <si>
    <t>UNITED FIRE SYSTEMS</t>
  </si>
  <si>
    <t>1 MARK ROAD, KENILWORTH, NJ 07033  USA</t>
  </si>
  <si>
    <r>
      <rPr>
        <sz val="11"/>
        <rFont val="Calibri"/>
        <family val="2"/>
      </rPr>
      <t xml:space="preserve">908-688-0300 -- </t>
    </r>
    <r>
      <rPr>
        <u/>
        <sz val="11"/>
        <color theme="10"/>
        <rFont val="Calibri"/>
        <family val="2"/>
      </rPr>
      <t>www.unitedfiresystems.com</t>
    </r>
  </si>
  <si>
    <t>UFS-1001 REV 1.00 - SEP 2016</t>
  </si>
  <si>
    <r>
      <rPr>
        <b/>
        <sz val="11"/>
        <color rgb="FFFF0000"/>
        <rFont val="Calibri"/>
        <family val="2"/>
        <scheme val="minor"/>
      </rPr>
      <t>IS NITROGEN-PAC SYSTEM REQUIRED TO PERFORM INITIAL-FILL FUNCTION?</t>
    </r>
    <r>
      <rPr>
        <sz val="11"/>
        <color theme="1"/>
        <rFont val="Calibri"/>
        <family val="2"/>
        <scheme val="minor"/>
      </rPr>
      <t xml:space="preserve">  </t>
    </r>
  </si>
  <si>
    <t>SC-NF-S</t>
  </si>
  <si>
    <t>SC-1S</t>
  </si>
  <si>
    <t>SC-1M</t>
  </si>
  <si>
    <t>SC-2M</t>
  </si>
  <si>
    <t>SC-2L</t>
  </si>
  <si>
    <t>AMD NEEDED?</t>
  </si>
  <si>
    <t>NO. OF PVAs</t>
  </si>
  <si>
    <t>UNITED FIRE SYSTEMS RECOMMENDS PERFORMING LEAKAGE TEST, AND CORRECTING EXCESS LEAKAGE,</t>
  </si>
  <si>
    <r>
      <t>PROJECT SURVEY FORM FOR NITROGEN-PAC</t>
    </r>
    <r>
      <rPr>
        <sz val="11"/>
        <color theme="1"/>
        <rFont val="Calibri"/>
        <family val="2"/>
      </rPr>
      <t>™</t>
    </r>
    <r>
      <rPr>
        <sz val="11"/>
        <color theme="1"/>
        <rFont val="Calibri"/>
        <family val="2"/>
        <scheme val="minor"/>
      </rPr>
      <t xml:space="preserve"> SC EQUIPMENT SELECTION</t>
    </r>
  </si>
  <si>
    <r>
      <t>BEFORE DESIGNING, INSTALLING, AND COMMISSIONING A NITROGEN-PAC</t>
    </r>
    <r>
      <rPr>
        <sz val="11"/>
        <color theme="1"/>
        <rFont val="Calibri"/>
        <family val="2"/>
      </rPr>
      <t>™</t>
    </r>
    <r>
      <rPr>
        <sz val="11"/>
        <color theme="1"/>
        <rFont val="Calibri"/>
        <family val="2"/>
        <scheme val="minor"/>
      </rPr>
      <t xml:space="preserve"> SYSTEM.</t>
    </r>
  </si>
  <si>
    <t xml:space="preserve">NUMBER OF AMDs NEEDED: </t>
  </si>
  <si>
    <t xml:space="preserve">NUMBER OF PVAs NEEDED: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</si>
</sst>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;\-0;;@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5" tint="0.3999450666829432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theme="1"/>
      </left>
      <right/>
      <top style="thick">
        <color rgb="FFFF0000"/>
      </top>
      <bottom style="thin">
        <color theme="1"/>
      </bottom>
      <diagonal/>
    </border>
    <border>
      <left/>
      <right/>
      <top style="thick">
        <color rgb="FFFF0000"/>
      </top>
      <bottom style="thin">
        <color theme="1"/>
      </bottom>
      <diagonal/>
    </border>
    <border>
      <left/>
      <right style="thin">
        <color theme="1"/>
      </right>
      <top style="thick">
        <color rgb="FFFF0000"/>
      </top>
      <bottom style="thin">
        <color theme="1"/>
      </bottom>
      <diagonal/>
    </border>
    <border>
      <left style="thin">
        <color auto="1"/>
      </left>
      <right/>
      <top style="thin">
        <color theme="1"/>
      </top>
      <bottom style="thin">
        <color auto="1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/>
      <right style="thin">
        <color auto="1"/>
      </right>
      <top style="thin">
        <color theme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1" fontId="0" fillId="3" borderId="9" xfId="0" applyNumberFormat="1" applyFill="1" applyBorder="1" applyAlignment="1" applyProtection="1">
      <alignment horizontal="center"/>
    </xf>
    <xf numFmtId="1" fontId="0" fillId="3" borderId="19" xfId="0" applyNumberFormat="1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164" fontId="0" fillId="3" borderId="10" xfId="0" applyNumberFormat="1" applyFill="1" applyBorder="1" applyAlignment="1" applyProtection="1">
      <alignment horizontal="center"/>
    </xf>
    <xf numFmtId="164" fontId="0" fillId="3" borderId="20" xfId="0" applyNumberForma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/>
    <xf numFmtId="0" fontId="0" fillId="3" borderId="9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0" fillId="4" borderId="15" xfId="0" applyFill="1" applyBorder="1" applyAlignment="1" applyProtection="1">
      <alignment horizontal="center"/>
      <protection locked="0"/>
    </xf>
    <xf numFmtId="1" fontId="0" fillId="4" borderId="15" xfId="0" applyNumberForma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0" fillId="0" borderId="0" xfId="0" applyBorder="1" applyProtection="1"/>
    <xf numFmtId="164" fontId="0" fillId="0" borderId="0" xfId="0" applyNumberFormat="1" applyFill="1" applyBorder="1" applyAlignment="1" applyProtection="1">
      <alignment horizontal="center"/>
    </xf>
    <xf numFmtId="164" fontId="0" fillId="3" borderId="24" xfId="0" applyNumberFormat="1" applyFill="1" applyBorder="1" applyAlignment="1" applyProtection="1">
      <alignment horizontal="center"/>
    </xf>
    <xf numFmtId="0" fontId="0" fillId="0" borderId="4" xfId="0" applyFill="1" applyBorder="1" applyAlignment="1" applyProtection="1"/>
    <xf numFmtId="0" fontId="0" fillId="0" borderId="12" xfId="0" applyFill="1" applyBorder="1" applyAlignment="1">
      <alignment horizontal="center"/>
    </xf>
    <xf numFmtId="0" fontId="0" fillId="8" borderId="9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 vertical="center"/>
    </xf>
    <xf numFmtId="0" fontId="0" fillId="0" borderId="15" xfId="0" applyFill="1" applyBorder="1" applyAlignment="1" applyProtection="1">
      <alignment horizontal="center"/>
      <protection locked="0"/>
    </xf>
    <xf numFmtId="164" fontId="0" fillId="0" borderId="29" xfId="0" applyNumberFormat="1" applyFill="1" applyBorder="1" applyAlignment="1" applyProtection="1">
      <alignment horizontal="center"/>
    </xf>
    <xf numFmtId="0" fontId="0" fillId="9" borderId="18" xfId="0" applyFill="1" applyBorder="1" applyAlignment="1">
      <alignment horizontal="center" vertical="center"/>
    </xf>
    <xf numFmtId="0" fontId="0" fillId="9" borderId="17" xfId="0" applyFill="1" applyBorder="1" applyAlignment="1"/>
    <xf numFmtId="0" fontId="0" fillId="0" borderId="16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23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8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right"/>
    </xf>
    <xf numFmtId="0" fontId="0" fillId="3" borderId="13" xfId="0" applyFill="1" applyBorder="1" applyAlignment="1" applyProtection="1">
      <alignment horizontal="right"/>
    </xf>
    <xf numFmtId="0" fontId="0" fillId="3" borderId="14" xfId="0" applyFill="1" applyBorder="1" applyAlignment="1" applyProtection="1">
      <alignment horizontal="right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right" vertical="center"/>
    </xf>
    <xf numFmtId="0" fontId="0" fillId="5" borderId="4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65" fontId="0" fillId="3" borderId="12" xfId="0" applyNumberFormat="1" applyFill="1" applyBorder="1" applyAlignment="1" applyProtection="1">
      <alignment horizontal="center"/>
    </xf>
    <xf numFmtId="165" fontId="0" fillId="3" borderId="14" xfId="0" applyNumberFormat="1" applyFill="1" applyBorder="1" applyAlignment="1" applyProtection="1">
      <alignment horizontal="center"/>
    </xf>
    <xf numFmtId="165" fontId="0" fillId="7" borderId="12" xfId="0" applyNumberFormat="1" applyFill="1" applyBorder="1" applyAlignment="1" applyProtection="1">
      <alignment horizontal="center"/>
    </xf>
    <xf numFmtId="165" fontId="0" fillId="7" borderId="14" xfId="0" applyNumberFormat="1" applyFill="1" applyBorder="1" applyAlignment="1" applyProtection="1">
      <alignment horizontal="center"/>
    </xf>
    <xf numFmtId="165" fontId="0" fillId="4" borderId="6" xfId="0" applyNumberFormat="1" applyFill="1" applyBorder="1" applyAlignment="1" applyProtection="1">
      <alignment horizontal="center"/>
    </xf>
    <xf numFmtId="165" fontId="0" fillId="4" borderId="8" xfId="0" applyNumberForma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6" xfId="1" applyBorder="1" applyAlignment="1" applyProtection="1">
      <alignment horizontal="center"/>
      <protection locked="0"/>
    </xf>
    <xf numFmtId="0" fontId="1" fillId="0" borderId="7" xfId="1" applyBorder="1" applyAlignment="1" applyProtection="1">
      <alignment horizontal="center"/>
      <protection locked="0"/>
    </xf>
    <xf numFmtId="0" fontId="1" fillId="0" borderId="8" xfId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6" borderId="6" xfId="0" applyFill="1" applyBorder="1" applyAlignment="1" applyProtection="1">
      <alignment horizontal="right" vertical="center"/>
    </xf>
    <xf numFmtId="0" fontId="0" fillId="6" borderId="7" xfId="0" applyFill="1" applyBorder="1" applyAlignment="1" applyProtection="1">
      <alignment horizontal="right" vertical="center"/>
    </xf>
    <xf numFmtId="0" fontId="0" fillId="6" borderId="8" xfId="0" applyFill="1" applyBorder="1" applyAlignment="1" applyProtection="1">
      <alignment horizontal="right" vertical="center"/>
    </xf>
    <xf numFmtId="165" fontId="0" fillId="6" borderId="6" xfId="0" applyNumberFormat="1" applyFill="1" applyBorder="1" applyAlignment="1" applyProtection="1">
      <alignment horizontal="center"/>
    </xf>
    <xf numFmtId="165" fontId="0" fillId="6" borderId="8" xfId="0" applyNumberFormat="1" applyFill="1" applyBorder="1" applyAlignment="1" applyProtection="1">
      <alignment horizontal="center"/>
    </xf>
    <xf numFmtId="0" fontId="0" fillId="0" borderId="14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4" borderId="6" xfId="0" applyFill="1" applyBorder="1" applyAlignment="1" applyProtection="1">
      <alignment horizontal="right" vertical="center"/>
    </xf>
    <xf numFmtId="0" fontId="0" fillId="4" borderId="7" xfId="0" applyFill="1" applyBorder="1" applyAlignment="1" applyProtection="1">
      <alignment horizontal="right" vertical="center"/>
    </xf>
    <xf numFmtId="0" fontId="0" fillId="4" borderId="8" xfId="0" applyFill="1" applyBorder="1" applyAlignment="1" applyProtection="1">
      <alignment horizontal="right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6" borderId="1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31" xfId="0" applyFill="1" applyBorder="1" applyAlignment="1" applyProtection="1">
      <alignment horizontal="center"/>
    </xf>
    <xf numFmtId="0" fontId="0" fillId="4" borderId="32" xfId="0" applyFill="1" applyBorder="1" applyAlignment="1" applyProtection="1">
      <alignment horizontal="center"/>
    </xf>
    <xf numFmtId="0" fontId="0" fillId="4" borderId="33" xfId="0" applyFill="1" applyBorder="1" applyAlignment="1" applyProtection="1">
      <alignment horizontal="center"/>
    </xf>
    <xf numFmtId="0" fontId="4" fillId="4" borderId="29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0" fontId="4" fillId="4" borderId="30" xfId="0" applyFont="1" applyFill="1" applyBorder="1" applyAlignment="1" applyProtection="1">
      <alignment horizontal="center"/>
    </xf>
    <xf numFmtId="0" fontId="0" fillId="5" borderId="34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9" borderId="16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7" borderId="12" xfId="0" applyFill="1" applyBorder="1" applyAlignment="1" applyProtection="1">
      <alignment horizontal="right"/>
    </xf>
    <xf numFmtId="0" fontId="0" fillId="7" borderId="13" xfId="0" applyFill="1" applyBorder="1" applyAlignment="1" applyProtection="1">
      <alignment horizontal="right"/>
    </xf>
    <xf numFmtId="0" fontId="0" fillId="7" borderId="14" xfId="0" applyFill="1" applyBorder="1" applyAlignment="1" applyProtection="1">
      <alignment horizontal="right"/>
    </xf>
    <xf numFmtId="0" fontId="0" fillId="0" borderId="12" xfId="0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right"/>
    </xf>
    <xf numFmtId="0" fontId="0" fillId="0" borderId="14" xfId="0" applyFill="1" applyBorder="1" applyAlignment="1" applyProtection="1">
      <alignment horizontal="right"/>
    </xf>
    <xf numFmtId="165" fontId="0" fillId="0" borderId="12" xfId="0" applyNumberFormat="1" applyFill="1" applyBorder="1" applyAlignment="1" applyProtection="1">
      <alignment horizontal="center"/>
    </xf>
    <xf numFmtId="165" fontId="0" fillId="0" borderId="14" xfId="0" applyNumberFormat="1" applyFill="1" applyBorder="1" applyAlignment="1" applyProtection="1">
      <alignment horizontal="center"/>
    </xf>
    <xf numFmtId="0" fontId="0" fillId="4" borderId="26" xfId="0" applyFill="1" applyBorder="1" applyAlignment="1" applyProtection="1">
      <alignment horizontal="center"/>
    </xf>
    <xf numFmtId="0" fontId="0" fillId="4" borderId="27" xfId="0" applyFill="1" applyBorder="1" applyAlignment="1" applyProtection="1">
      <alignment horizontal="center"/>
    </xf>
    <xf numFmtId="0" fontId="0" fillId="4" borderId="28" xfId="0" applyFill="1" applyBorder="1" applyAlignment="1" applyProtection="1">
      <alignment horizontal="center"/>
    </xf>
    <xf numFmtId="0" fontId="0" fillId="4" borderId="29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0" fillId="4" borderId="30" xfId="0" applyFill="1" applyBorder="1" applyAlignment="1" applyProtection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99FF66"/>
      <color rgb="FF66FF33"/>
      <color rgb="FF00FF00"/>
      <color rgb="FFFFFF00"/>
      <color rgb="FFFFFF66"/>
      <color rgb="FF99FF99"/>
      <color rgb="FFFF6600"/>
      <color rgb="FFFFCCFF"/>
      <color rgb="FFFF99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2</xdr:col>
      <xdr:colOff>542925</xdr:colOff>
      <xdr:row>2</xdr:row>
      <xdr:rowOff>160540</xdr:rowOff>
    </xdr:to>
    <xdr:pic>
      <xdr:nvPicPr>
        <xdr:cNvPr id="4" name="Picture 3" descr="UFS Logo 100%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28575"/>
          <a:ext cx="1685925" cy="512965"/>
        </a:xfrm>
        <a:prstGeom prst="rect">
          <a:avLst/>
        </a:prstGeom>
      </xdr:spPr>
    </xdr:pic>
    <xdr:clientData/>
  </xdr:twoCellAnchor>
  <xdr:twoCellAnchor>
    <xdr:from>
      <xdr:col>9</xdr:col>
      <xdr:colOff>104775</xdr:colOff>
      <xdr:row>0</xdr:row>
      <xdr:rowOff>38100</xdr:rowOff>
    </xdr:from>
    <xdr:to>
      <xdr:col>11</xdr:col>
      <xdr:colOff>495300</xdr:colOff>
      <xdr:row>2</xdr:row>
      <xdr:rowOff>173735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81650" y="38100"/>
          <a:ext cx="1609725" cy="51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nitedfiresystem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workbookViewId="0">
      <selection activeCell="I13" sqref="I13:L13"/>
    </sheetView>
  </sheetViews>
  <sheetFormatPr defaultRowHeight="15" x14ac:dyDescent="0.25"/>
  <cols>
    <col min="2" max="2" width="9.140625" customWidth="1"/>
    <col min="8" max="8" width="9" customWidth="1"/>
    <col min="10" max="10" width="9.140625" customWidth="1"/>
    <col min="11" max="12" width="9.140625" style="8"/>
    <col min="13" max="15" width="9.140625" hidden="1" customWidth="1"/>
    <col min="16" max="18" width="9.140625" style="10" hidden="1" customWidth="1"/>
    <col min="19" max="19" width="9.140625" hidden="1" customWidth="1"/>
    <col min="20" max="20" width="9.140625" customWidth="1"/>
  </cols>
  <sheetData>
    <row r="1" spans="1:18" x14ac:dyDescent="0.25">
      <c r="A1" s="73"/>
      <c r="B1" s="74"/>
      <c r="C1" s="74"/>
      <c r="D1" s="73" t="s">
        <v>64</v>
      </c>
      <c r="E1" s="74"/>
      <c r="F1" s="74"/>
      <c r="G1" s="74"/>
      <c r="H1" s="74"/>
      <c r="I1" s="79"/>
      <c r="J1" s="73"/>
      <c r="K1" s="74"/>
      <c r="L1" s="79"/>
      <c r="M1" s="18" t="s">
        <v>29</v>
      </c>
      <c r="N1" s="1"/>
      <c r="P1" s="9"/>
      <c r="R1" s="11"/>
    </row>
    <row r="2" spans="1:18" x14ac:dyDescent="0.25">
      <c r="A2" s="75"/>
      <c r="B2" s="76"/>
      <c r="C2" s="76"/>
      <c r="D2" s="75" t="s">
        <v>65</v>
      </c>
      <c r="E2" s="76"/>
      <c r="F2" s="76"/>
      <c r="G2" s="76"/>
      <c r="H2" s="76"/>
      <c r="I2" s="80"/>
      <c r="J2" s="75"/>
      <c r="K2" s="76"/>
      <c r="L2" s="80"/>
      <c r="M2" s="18" t="s">
        <v>30</v>
      </c>
      <c r="N2" s="1"/>
      <c r="P2" s="9"/>
      <c r="R2" s="11"/>
    </row>
    <row r="3" spans="1:18" x14ac:dyDescent="0.25">
      <c r="A3" s="77"/>
      <c r="B3" s="78"/>
      <c r="C3" s="78"/>
      <c r="D3" s="82" t="s">
        <v>66</v>
      </c>
      <c r="E3" s="83"/>
      <c r="F3" s="83"/>
      <c r="G3" s="83"/>
      <c r="H3" s="83"/>
      <c r="I3" s="84"/>
      <c r="J3" s="77"/>
      <c r="K3" s="78"/>
      <c r="L3" s="81"/>
      <c r="M3" s="2"/>
      <c r="P3" s="9"/>
      <c r="R3" s="9"/>
    </row>
    <row r="4" spans="1:18" x14ac:dyDescent="0.25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9"/>
      <c r="M4" s="2"/>
      <c r="P4" s="9"/>
    </row>
    <row r="5" spans="1:18" x14ac:dyDescent="0.25">
      <c r="A5" s="73" t="s">
        <v>77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9"/>
      <c r="M5" s="2"/>
      <c r="P5" s="9"/>
    </row>
    <row r="6" spans="1:18" x14ac:dyDescent="0.25">
      <c r="A6" s="77" t="s">
        <v>67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81"/>
      <c r="M6" s="2"/>
      <c r="P6" s="9"/>
    </row>
    <row r="7" spans="1:18" x14ac:dyDescent="0.25">
      <c r="A7" s="87"/>
      <c r="B7" s="88"/>
      <c r="C7" s="88"/>
      <c r="D7" s="88"/>
      <c r="E7" s="88"/>
      <c r="F7" s="88"/>
      <c r="G7" s="88"/>
      <c r="H7" s="88"/>
      <c r="I7" s="88"/>
      <c r="J7" s="88"/>
      <c r="K7" s="88"/>
      <c r="L7" s="89"/>
    </row>
    <row r="8" spans="1:18" ht="15.75" thickBot="1" x14ac:dyDescent="0.3">
      <c r="A8" s="85" t="s">
        <v>24</v>
      </c>
      <c r="B8" s="86"/>
      <c r="C8" s="74"/>
      <c r="D8" s="74"/>
      <c r="E8" s="74"/>
      <c r="F8" s="74"/>
      <c r="G8" s="86"/>
      <c r="H8" s="86"/>
      <c r="I8" s="74"/>
      <c r="J8" s="74"/>
      <c r="K8" s="74"/>
      <c r="L8" s="79"/>
      <c r="P8" s="9"/>
    </row>
    <row r="9" spans="1:18" ht="24" customHeight="1" thickBot="1" x14ac:dyDescent="0.3">
      <c r="A9" s="48" t="s">
        <v>25</v>
      </c>
      <c r="B9" s="37"/>
      <c r="C9" s="33"/>
      <c r="D9" s="34"/>
      <c r="E9" s="34"/>
      <c r="F9" s="35"/>
      <c r="G9" s="38" t="s">
        <v>26</v>
      </c>
      <c r="H9" s="38"/>
      <c r="I9" s="33"/>
      <c r="J9" s="34"/>
      <c r="K9" s="34"/>
      <c r="L9" s="35"/>
      <c r="P9" s="9"/>
    </row>
    <row r="10" spans="1:18" ht="24" customHeight="1" thickBot="1" x14ac:dyDescent="0.3">
      <c r="A10" s="36" t="s">
        <v>1</v>
      </c>
      <c r="B10" s="37"/>
      <c r="C10" s="33"/>
      <c r="D10" s="34"/>
      <c r="E10" s="34"/>
      <c r="F10" s="35"/>
      <c r="G10" s="38" t="s">
        <v>2</v>
      </c>
      <c r="H10" s="38"/>
      <c r="I10" s="33"/>
      <c r="J10" s="34"/>
      <c r="K10" s="34"/>
      <c r="L10" s="35"/>
      <c r="P10" s="9"/>
    </row>
    <row r="11" spans="1:18" ht="24" customHeight="1" thickBot="1" x14ac:dyDescent="0.3">
      <c r="A11" s="36" t="s">
        <v>3</v>
      </c>
      <c r="B11" s="37"/>
      <c r="C11" s="33"/>
      <c r="D11" s="34"/>
      <c r="E11" s="34"/>
      <c r="F11" s="35"/>
      <c r="G11" s="38" t="s">
        <v>4</v>
      </c>
      <c r="H11" s="38"/>
      <c r="I11" s="33"/>
      <c r="J11" s="35"/>
      <c r="K11" s="28" t="s">
        <v>5</v>
      </c>
      <c r="L11" s="17"/>
      <c r="P11" s="9"/>
    </row>
    <row r="12" spans="1:18" ht="24" customHeight="1" thickBot="1" x14ac:dyDescent="0.3">
      <c r="A12" s="36" t="s">
        <v>37</v>
      </c>
      <c r="B12" s="37"/>
      <c r="C12" s="33"/>
      <c r="D12" s="34"/>
      <c r="E12" s="34"/>
      <c r="F12" s="35"/>
      <c r="G12" s="38" t="s">
        <v>27</v>
      </c>
      <c r="H12" s="38"/>
      <c r="I12" s="33"/>
      <c r="J12" s="34"/>
      <c r="K12" s="34"/>
      <c r="L12" s="35"/>
      <c r="P12" s="9"/>
    </row>
    <row r="13" spans="1:18" ht="24" customHeight="1" thickBot="1" x14ac:dyDescent="0.3">
      <c r="A13" s="48" t="s">
        <v>28</v>
      </c>
      <c r="B13" s="37"/>
      <c r="C13" s="33"/>
      <c r="D13" s="34"/>
      <c r="E13" s="34"/>
      <c r="F13" s="35"/>
      <c r="G13" s="38" t="s">
        <v>6</v>
      </c>
      <c r="H13" s="38"/>
      <c r="I13" s="33"/>
      <c r="J13" s="34"/>
      <c r="K13" s="34"/>
      <c r="L13" s="35"/>
      <c r="P13" s="9"/>
    </row>
    <row r="14" spans="1:18" ht="5.0999999999999996" customHeight="1" thickBot="1" x14ac:dyDescent="0.3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P14" s="9"/>
    </row>
    <row r="15" spans="1:18" ht="15.75" thickBot="1" x14ac:dyDescent="0.3">
      <c r="A15" s="39" t="s">
        <v>68</v>
      </c>
      <c r="B15" s="40"/>
      <c r="C15" s="40"/>
      <c r="D15" s="40"/>
      <c r="E15" s="40"/>
      <c r="F15" s="40"/>
      <c r="G15" s="40"/>
      <c r="H15" s="40"/>
      <c r="I15" s="40"/>
      <c r="J15" s="41"/>
      <c r="K15" s="42"/>
      <c r="L15" s="43"/>
      <c r="P15" s="9"/>
    </row>
    <row r="16" spans="1:18" ht="5.0999999999999996" customHeight="1" x14ac:dyDescent="0.25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P16" s="9"/>
    </row>
    <row r="17" spans="1:18" x14ac:dyDescent="0.25">
      <c r="A17" s="96" t="s">
        <v>31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97"/>
      <c r="P17" s="9"/>
    </row>
    <row r="18" spans="1:18" x14ac:dyDescent="0.25">
      <c r="A18" s="62" t="s">
        <v>0</v>
      </c>
      <c r="B18" s="62" t="s">
        <v>8</v>
      </c>
      <c r="C18" s="62" t="s">
        <v>7</v>
      </c>
      <c r="D18" s="62"/>
      <c r="E18" s="62" t="s">
        <v>9</v>
      </c>
      <c r="F18" s="62"/>
      <c r="G18" s="65" t="s">
        <v>45</v>
      </c>
      <c r="H18" s="65"/>
      <c r="I18" s="51" t="s">
        <v>46</v>
      </c>
      <c r="J18" s="51"/>
      <c r="K18" s="51" t="s">
        <v>74</v>
      </c>
      <c r="L18" s="51" t="s">
        <v>75</v>
      </c>
      <c r="P18" s="9"/>
    </row>
    <row r="19" spans="1:18" ht="15.75" thickBot="1" x14ac:dyDescent="0.3">
      <c r="A19" s="63"/>
      <c r="B19" s="64"/>
      <c r="C19" s="64"/>
      <c r="D19" s="64"/>
      <c r="E19" s="64"/>
      <c r="F19" s="64"/>
      <c r="G19" s="66"/>
      <c r="H19" s="66"/>
      <c r="I19" s="52"/>
      <c r="J19" s="52"/>
      <c r="K19" s="52"/>
      <c r="L19" s="52"/>
      <c r="P19" s="9"/>
    </row>
    <row r="20" spans="1:18" ht="15.75" thickBot="1" x14ac:dyDescent="0.3">
      <c r="A20" s="26">
        <v>1</v>
      </c>
      <c r="B20" s="29"/>
      <c r="C20" s="47"/>
      <c r="D20" s="47"/>
      <c r="E20" s="47"/>
      <c r="F20" s="47"/>
      <c r="G20" s="47"/>
      <c r="H20" s="47"/>
      <c r="I20" s="47"/>
      <c r="J20" s="47"/>
      <c r="K20" s="29"/>
      <c r="L20" s="29"/>
      <c r="P20" s="9"/>
    </row>
    <row r="21" spans="1:18" ht="15.75" thickBot="1" x14ac:dyDescent="0.3">
      <c r="A21" s="26">
        <v>2</v>
      </c>
      <c r="B21" s="29"/>
      <c r="C21" s="47"/>
      <c r="D21" s="47"/>
      <c r="E21" s="47"/>
      <c r="F21" s="47"/>
      <c r="G21" s="47"/>
      <c r="H21" s="47"/>
      <c r="I21" s="47"/>
      <c r="J21" s="47"/>
      <c r="K21" s="29"/>
      <c r="L21" s="29"/>
      <c r="P21" s="9"/>
    </row>
    <row r="22" spans="1:18" ht="15.75" thickBot="1" x14ac:dyDescent="0.3">
      <c r="A22" s="26">
        <v>3</v>
      </c>
      <c r="B22" s="29"/>
      <c r="C22" s="47"/>
      <c r="D22" s="47"/>
      <c r="E22" s="47"/>
      <c r="F22" s="47"/>
      <c r="G22" s="47"/>
      <c r="H22" s="47"/>
      <c r="I22" s="47"/>
      <c r="J22" s="47"/>
      <c r="K22" s="29"/>
      <c r="L22" s="29"/>
      <c r="P22" s="9"/>
    </row>
    <row r="23" spans="1:18" ht="15.75" thickBot="1" x14ac:dyDescent="0.3">
      <c r="A23" s="26">
        <v>4</v>
      </c>
      <c r="B23" s="29"/>
      <c r="C23" s="47"/>
      <c r="D23" s="47"/>
      <c r="E23" s="47"/>
      <c r="F23" s="47"/>
      <c r="G23" s="47"/>
      <c r="H23" s="47"/>
      <c r="I23" s="47"/>
      <c r="J23" s="47"/>
      <c r="K23" s="29"/>
      <c r="L23" s="29"/>
      <c r="P23" s="9"/>
    </row>
    <row r="24" spans="1:18" ht="15.75" thickBot="1" x14ac:dyDescent="0.3">
      <c r="A24" s="26">
        <v>5</v>
      </c>
      <c r="B24" s="29"/>
      <c r="C24" s="47"/>
      <c r="D24" s="47"/>
      <c r="E24" s="47"/>
      <c r="F24" s="47"/>
      <c r="G24" s="47"/>
      <c r="H24" s="47"/>
      <c r="I24" s="47"/>
      <c r="J24" s="47"/>
      <c r="K24" s="29"/>
      <c r="L24" s="29"/>
      <c r="P24" s="9"/>
    </row>
    <row r="25" spans="1:18" ht="15" customHeight="1" x14ac:dyDescent="0.25">
      <c r="A25" s="53"/>
      <c r="B25" s="98" t="s">
        <v>43</v>
      </c>
      <c r="C25" s="99"/>
      <c r="D25" s="99"/>
      <c r="E25" s="99"/>
      <c r="F25" s="100"/>
      <c r="G25" s="71">
        <f>SUM(G20:H24)</f>
        <v>0</v>
      </c>
      <c r="H25" s="72"/>
      <c r="I25" s="56"/>
      <c r="J25" s="57"/>
      <c r="K25" s="57"/>
      <c r="L25" s="58"/>
      <c r="M25" t="s">
        <v>48</v>
      </c>
    </row>
    <row r="26" spans="1:18" x14ac:dyDescent="0.25">
      <c r="A26" s="54"/>
      <c r="B26" s="90" t="s">
        <v>32</v>
      </c>
      <c r="C26" s="91"/>
      <c r="D26" s="91"/>
      <c r="E26" s="91"/>
      <c r="F26" s="92"/>
      <c r="G26" s="93">
        <f>COUNT(G20:H24, "*")</f>
        <v>0</v>
      </c>
      <c r="H26" s="94"/>
      <c r="I26" s="56"/>
      <c r="J26" s="57"/>
      <c r="K26" s="57"/>
      <c r="L26" s="58"/>
      <c r="M26" t="s">
        <v>49</v>
      </c>
    </row>
    <row r="27" spans="1:18" x14ac:dyDescent="0.25">
      <c r="A27" s="54"/>
      <c r="B27" s="142" t="s">
        <v>33</v>
      </c>
      <c r="C27" s="143"/>
      <c r="D27" s="143"/>
      <c r="E27" s="143"/>
      <c r="F27" s="144"/>
      <c r="G27" s="69">
        <f>MAX(G20:H24)</f>
        <v>0</v>
      </c>
      <c r="H27" s="70"/>
      <c r="I27" s="56"/>
      <c r="J27" s="57"/>
      <c r="K27" s="57"/>
      <c r="L27" s="58"/>
      <c r="M27" t="s">
        <v>50</v>
      </c>
    </row>
    <row r="28" spans="1:18" x14ac:dyDescent="0.25">
      <c r="A28" s="54"/>
      <c r="B28" s="44" t="s">
        <v>34</v>
      </c>
      <c r="C28" s="45"/>
      <c r="D28" s="45"/>
      <c r="E28" s="45"/>
      <c r="F28" s="46"/>
      <c r="G28" s="67">
        <f>MAX(I20:J24)</f>
        <v>0</v>
      </c>
      <c r="H28" s="68"/>
      <c r="I28" s="56"/>
      <c r="J28" s="57"/>
      <c r="K28" s="57"/>
      <c r="L28" s="58"/>
      <c r="M28" t="s">
        <v>52</v>
      </c>
    </row>
    <row r="29" spans="1:18" x14ac:dyDescent="0.25">
      <c r="A29" s="54"/>
      <c r="B29" s="145" t="s">
        <v>79</v>
      </c>
      <c r="C29" s="146"/>
      <c r="D29" s="146"/>
      <c r="E29" s="146"/>
      <c r="F29" s="147"/>
      <c r="G29" s="148">
        <f>COUNTIF(K20:K24, "YES")</f>
        <v>0</v>
      </c>
      <c r="H29" s="149"/>
      <c r="I29" s="56"/>
      <c r="J29" s="57"/>
      <c r="K29" s="57"/>
      <c r="L29" s="58"/>
      <c r="M29" t="s">
        <v>54</v>
      </c>
    </row>
    <row r="30" spans="1:18" x14ac:dyDescent="0.25">
      <c r="A30" s="55"/>
      <c r="B30" s="145" t="s">
        <v>80</v>
      </c>
      <c r="C30" s="146"/>
      <c r="D30" s="146"/>
      <c r="E30" s="146"/>
      <c r="F30" s="147"/>
      <c r="G30" s="148">
        <f>SUM(L20:L24)</f>
        <v>0</v>
      </c>
      <c r="H30" s="149"/>
      <c r="I30" s="59"/>
      <c r="J30" s="60"/>
      <c r="K30" s="60"/>
      <c r="L30" s="61"/>
      <c r="M30" t="s">
        <v>56</v>
      </c>
      <c r="N30" s="19"/>
      <c r="O30" s="19"/>
      <c r="P30" s="19"/>
      <c r="Q30" s="19"/>
      <c r="R30" s="19"/>
    </row>
    <row r="31" spans="1:18" ht="5.0999999999999996" customHeight="1" x14ac:dyDescent="0.25">
      <c r="A31" s="87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9"/>
    </row>
    <row r="32" spans="1:18" ht="15" customHeight="1" x14ac:dyDescent="0.25">
      <c r="A32" s="156" t="s">
        <v>41</v>
      </c>
      <c r="B32" s="157"/>
      <c r="C32" s="157"/>
      <c r="D32" s="158"/>
      <c r="E32" s="101" t="s">
        <v>44</v>
      </c>
      <c r="F32" s="102"/>
      <c r="G32" s="111" t="s">
        <v>42</v>
      </c>
      <c r="H32" s="112"/>
      <c r="I32" s="117" t="s">
        <v>38</v>
      </c>
      <c r="J32" s="118"/>
      <c r="K32" s="118"/>
      <c r="L32" s="119"/>
    </row>
    <row r="33" spans="1:19" x14ac:dyDescent="0.25">
      <c r="A33" s="159"/>
      <c r="B33" s="160"/>
      <c r="C33" s="160"/>
      <c r="D33" s="161"/>
      <c r="E33" s="103"/>
      <c r="F33" s="104"/>
      <c r="G33" s="113"/>
      <c r="H33" s="114"/>
      <c r="I33" s="120" t="s">
        <v>35</v>
      </c>
      <c r="J33" s="121"/>
      <c r="K33" s="121"/>
      <c r="L33" s="122"/>
    </row>
    <row r="34" spans="1:19" x14ac:dyDescent="0.25">
      <c r="A34" s="162"/>
      <c r="B34" s="163"/>
      <c r="C34" s="163"/>
      <c r="D34" s="164"/>
      <c r="E34" s="105"/>
      <c r="F34" s="106"/>
      <c r="G34" s="115"/>
      <c r="H34" s="116"/>
      <c r="I34" s="123" t="s">
        <v>39</v>
      </c>
      <c r="J34" s="123"/>
      <c r="K34" s="123" t="s">
        <v>40</v>
      </c>
      <c r="L34" s="123"/>
      <c r="M34" s="19" t="s">
        <v>10</v>
      </c>
      <c r="N34" s="20" t="s">
        <v>47</v>
      </c>
      <c r="O34" s="20" t="s">
        <v>51</v>
      </c>
      <c r="P34" s="9" t="s">
        <v>11</v>
      </c>
      <c r="Q34" s="11" t="s">
        <v>53</v>
      </c>
      <c r="R34" s="11" t="s">
        <v>55</v>
      </c>
      <c r="S34" s="20" t="s">
        <v>57</v>
      </c>
    </row>
    <row r="35" spans="1:19" x14ac:dyDescent="0.25">
      <c r="A35" s="85" t="s">
        <v>69</v>
      </c>
      <c r="B35" s="86"/>
      <c r="C35" s="86"/>
      <c r="D35" s="95"/>
      <c r="E35" s="96">
        <v>900</v>
      </c>
      <c r="F35" s="97"/>
      <c r="G35" s="96">
        <v>3</v>
      </c>
      <c r="H35" s="97"/>
      <c r="I35" s="85" t="s">
        <v>36</v>
      </c>
      <c r="J35" s="95"/>
      <c r="K35" s="85" t="s">
        <v>36</v>
      </c>
      <c r="L35" s="95"/>
      <c r="M35" t="b">
        <f>IF($K$15="YES", FALSE, TRUE)</f>
        <v>1</v>
      </c>
      <c r="N35" t="b">
        <f>IF($G$25&lt;=900, TRUE, FALSE)</f>
        <v>1</v>
      </c>
      <c r="O35" s="20" t="b">
        <f>IF($G$26&lt;=3, TRUE, FALSE)</f>
        <v>1</v>
      </c>
      <c r="P35" s="11"/>
      <c r="R35" s="11" t="b">
        <f>IF(OR(M35=FALSE,N35=FALSE,O35=FALSE),FALSE,TRUE)</f>
        <v>1</v>
      </c>
      <c r="S35" s="20" t="b">
        <f>IF(R35=FALSE, TRUE, FALSE)</f>
        <v>0</v>
      </c>
    </row>
    <row r="36" spans="1:19" x14ac:dyDescent="0.25">
      <c r="A36" s="85" t="s">
        <v>70</v>
      </c>
      <c r="B36" s="86"/>
      <c r="C36" s="86"/>
      <c r="D36" s="95"/>
      <c r="E36" s="96">
        <v>900</v>
      </c>
      <c r="F36" s="97"/>
      <c r="G36" s="96">
        <v>3</v>
      </c>
      <c r="H36" s="97"/>
      <c r="I36" s="85">
        <v>600</v>
      </c>
      <c r="J36" s="95"/>
      <c r="K36" s="85">
        <v>300</v>
      </c>
      <c r="L36" s="95"/>
      <c r="M36" t="b">
        <f>IF($K$15="YES", TRUE, TRUE)</f>
        <v>1</v>
      </c>
      <c r="N36" t="b">
        <f t="shared" ref="N36" si="0">IF($G$25&lt;=900, TRUE, FALSE)</f>
        <v>1</v>
      </c>
      <c r="O36" s="20" t="b">
        <f t="shared" ref="O36:O38" si="1">IF($G$26&lt;=3, TRUE, FALSE)</f>
        <v>1</v>
      </c>
      <c r="P36" s="11">
        <f>IF($G$28&lt;=20,600,300)</f>
        <v>600</v>
      </c>
      <c r="Q36" s="10" t="b">
        <f>IF(AND($K$15="YES",$G$27&gt;P36),FALSE, TRUE)</f>
        <v>1</v>
      </c>
      <c r="R36" s="11" t="b">
        <f>IF(OR(M36=FALSE,N36=FALSE,O36=FALSE,Q36=FALSE),FALSE,TRUE)</f>
        <v>1</v>
      </c>
      <c r="S36" s="20" t="b">
        <f t="shared" ref="S36:S39" si="2">IF(R36=FALSE, TRUE, FALSE)</f>
        <v>0</v>
      </c>
    </row>
    <row r="37" spans="1:19" x14ac:dyDescent="0.25">
      <c r="A37" s="85" t="s">
        <v>71</v>
      </c>
      <c r="B37" s="86"/>
      <c r="C37" s="86"/>
      <c r="D37" s="95"/>
      <c r="E37" s="96">
        <v>1600</v>
      </c>
      <c r="F37" s="97"/>
      <c r="G37" s="96">
        <v>5</v>
      </c>
      <c r="H37" s="97"/>
      <c r="I37" s="85">
        <v>600</v>
      </c>
      <c r="J37" s="95"/>
      <c r="K37" s="85">
        <v>300</v>
      </c>
      <c r="L37" s="95"/>
      <c r="M37" t="b">
        <f>IF($K$15="YES", TRUE, TRUE)</f>
        <v>1</v>
      </c>
      <c r="N37" t="b">
        <f>IF($G$25&lt;=1600, TRUE, FALSE)</f>
        <v>1</v>
      </c>
      <c r="O37" s="20" t="b">
        <f>IF($G$26&lt;=5, TRUE, FALSE)</f>
        <v>1</v>
      </c>
      <c r="P37" s="11">
        <f>IF($G$28&lt;=20,600,300)</f>
        <v>600</v>
      </c>
      <c r="Q37" s="10" t="b">
        <f t="shared" ref="Q37:Q39" si="3">IF(AND($K$15="YES",$G$27&gt;P37),FALSE, TRUE)</f>
        <v>1</v>
      </c>
      <c r="R37" s="11" t="b">
        <f t="shared" ref="R37:R39" si="4">IF(OR(M37=FALSE,N37=FALSE,O37=FALSE,Q37=FALSE),FALSE,TRUE)</f>
        <v>1</v>
      </c>
      <c r="S37" s="20" t="b">
        <f t="shared" si="2"/>
        <v>0</v>
      </c>
    </row>
    <row r="38" spans="1:19" x14ac:dyDescent="0.25">
      <c r="A38" s="85" t="s">
        <v>72</v>
      </c>
      <c r="B38" s="86"/>
      <c r="C38" s="86"/>
      <c r="D38" s="95"/>
      <c r="E38" s="96">
        <v>1600</v>
      </c>
      <c r="F38" s="97"/>
      <c r="G38" s="96">
        <v>3</v>
      </c>
      <c r="H38" s="97"/>
      <c r="I38" s="85">
        <v>950</v>
      </c>
      <c r="J38" s="95"/>
      <c r="K38" s="85">
        <v>475</v>
      </c>
      <c r="L38" s="95"/>
      <c r="M38" t="b">
        <f>IF($K$15="YES", TRUE, TRUE)</f>
        <v>1</v>
      </c>
      <c r="N38" t="b">
        <f>IF($G$25&lt;=1600, TRUE, FALSE)</f>
        <v>1</v>
      </c>
      <c r="O38" s="20" t="b">
        <f t="shared" si="1"/>
        <v>1</v>
      </c>
      <c r="P38" s="11">
        <f>IF($G$28&lt;=20,950,475)</f>
        <v>950</v>
      </c>
      <c r="Q38" s="10" t="b">
        <f t="shared" si="3"/>
        <v>1</v>
      </c>
      <c r="R38" s="11" t="b">
        <f t="shared" si="4"/>
        <v>1</v>
      </c>
      <c r="S38" s="20" t="b">
        <f t="shared" si="2"/>
        <v>0</v>
      </c>
    </row>
    <row r="39" spans="1:19" x14ac:dyDescent="0.25">
      <c r="A39" s="85" t="s">
        <v>73</v>
      </c>
      <c r="B39" s="86"/>
      <c r="C39" s="86"/>
      <c r="D39" s="95"/>
      <c r="E39" s="96">
        <v>4000</v>
      </c>
      <c r="F39" s="97"/>
      <c r="G39" s="96">
        <v>5</v>
      </c>
      <c r="H39" s="97"/>
      <c r="I39" s="85">
        <v>950</v>
      </c>
      <c r="J39" s="95"/>
      <c r="K39" s="85">
        <v>475</v>
      </c>
      <c r="L39" s="95"/>
      <c r="M39" t="b">
        <f>IF($K$15="YES", TRUE, TRUE)</f>
        <v>1</v>
      </c>
      <c r="N39" t="b">
        <f>IF($G$25&lt;=4000, TRUE, FALSE)</f>
        <v>1</v>
      </c>
      <c r="O39" s="20" t="b">
        <f>IF($G$26&lt;=5, TRUE, FALSE)</f>
        <v>1</v>
      </c>
      <c r="P39" s="11">
        <f>IF($G$28&lt;=20,950,475)</f>
        <v>950</v>
      </c>
      <c r="Q39" s="10" t="b">
        <f t="shared" si="3"/>
        <v>1</v>
      </c>
      <c r="R39" s="11" t="b">
        <f t="shared" si="4"/>
        <v>1</v>
      </c>
      <c r="S39" s="20" t="b">
        <f t="shared" si="2"/>
        <v>0</v>
      </c>
    </row>
    <row r="40" spans="1:19" ht="5.0999999999999996" customHeight="1" thickBot="1" x14ac:dyDescent="0.3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9"/>
    </row>
    <row r="41" spans="1:19" s="12" customFormat="1" ht="15.75" hidden="1" thickBot="1" x14ac:dyDescent="0.3">
      <c r="A41" s="25"/>
      <c r="B41" s="22"/>
      <c r="C41" s="22"/>
      <c r="D41" s="14"/>
      <c r="E41" s="14"/>
      <c r="F41" s="14"/>
      <c r="G41" s="14"/>
      <c r="H41" s="14"/>
      <c r="I41" s="5"/>
      <c r="J41" s="6"/>
      <c r="K41" s="6"/>
      <c r="L41" s="6"/>
      <c r="M41" s="24">
        <v>2.5990000000000002</v>
      </c>
    </row>
    <row r="42" spans="1:19" s="12" customFormat="1" ht="15.75" thickTop="1" x14ac:dyDescent="0.25">
      <c r="A42" s="150" t="s">
        <v>63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2"/>
      <c r="M42" s="30"/>
    </row>
    <row r="43" spans="1:19" s="12" customFormat="1" x14ac:dyDescent="0.25">
      <c r="A43" s="127" t="s">
        <v>62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9"/>
      <c r="M43" s="30"/>
    </row>
    <row r="44" spans="1:19" s="12" customFormat="1" x14ac:dyDescent="0.25">
      <c r="A44" s="153" t="s">
        <v>76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5"/>
      <c r="M44" s="30"/>
    </row>
    <row r="45" spans="1:19" s="12" customFormat="1" ht="15.75" thickBot="1" x14ac:dyDescent="0.3">
      <c r="A45" s="124" t="s">
        <v>78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6"/>
      <c r="M45" s="30"/>
    </row>
    <row r="46" spans="1:19" ht="5.0999999999999996" customHeight="1" thickTop="1" x14ac:dyDescent="0.25">
      <c r="A46" s="130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2"/>
    </row>
    <row r="47" spans="1:19" x14ac:dyDescent="0.25">
      <c r="A47" s="133" t="s">
        <v>58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5"/>
    </row>
    <row r="48" spans="1:19" x14ac:dyDescent="0.25">
      <c r="A48" s="13" t="s">
        <v>20</v>
      </c>
      <c r="B48" s="13" t="s">
        <v>19</v>
      </c>
      <c r="C48" s="13" t="s">
        <v>21</v>
      </c>
      <c r="D48" s="13" t="s">
        <v>22</v>
      </c>
      <c r="E48" s="13" t="s">
        <v>18</v>
      </c>
      <c r="F48" s="13" t="s">
        <v>17</v>
      </c>
      <c r="G48" s="3" t="s">
        <v>16</v>
      </c>
      <c r="H48" s="3" t="s">
        <v>15</v>
      </c>
      <c r="I48" s="3" t="s">
        <v>14</v>
      </c>
      <c r="J48" s="3" t="s">
        <v>23</v>
      </c>
      <c r="K48" s="3" t="s">
        <v>13</v>
      </c>
      <c r="L48" s="4" t="s">
        <v>12</v>
      </c>
    </row>
    <row r="49" spans="1:12" ht="15.75" thickBot="1" x14ac:dyDescent="0.3">
      <c r="A49" s="14">
        <v>1.6E-2</v>
      </c>
      <c r="B49" s="14">
        <v>2.8000000000000001E-2</v>
      </c>
      <c r="C49" s="14">
        <v>4.4999999999999998E-2</v>
      </c>
      <c r="D49" s="14">
        <v>7.8E-2</v>
      </c>
      <c r="E49" s="14">
        <v>0.106</v>
      </c>
      <c r="F49" s="5">
        <v>0.17499999999999999</v>
      </c>
      <c r="G49" s="6">
        <v>0.249</v>
      </c>
      <c r="H49" s="6">
        <v>0.38400000000000001</v>
      </c>
      <c r="I49" s="6">
        <v>0.66200000000000003</v>
      </c>
      <c r="J49" s="6">
        <v>1.04</v>
      </c>
      <c r="K49" s="6">
        <v>1.5009999999999999</v>
      </c>
      <c r="L49" s="7">
        <v>2.5990000000000002</v>
      </c>
    </row>
    <row r="50" spans="1:12" ht="15.75" thickBot="1" x14ac:dyDescent="0.3">
      <c r="A50" s="15"/>
      <c r="B50" s="15"/>
      <c r="C50" s="15"/>
      <c r="D50" s="15"/>
      <c r="E50" s="16"/>
      <c r="F50" s="15"/>
      <c r="G50" s="16"/>
      <c r="H50" s="16"/>
      <c r="I50" s="16"/>
      <c r="J50" s="16"/>
      <c r="K50" s="16"/>
      <c r="L50" s="15"/>
    </row>
    <row r="51" spans="1:12" hidden="1" x14ac:dyDescent="0.25">
      <c r="A51" s="20">
        <f>A49*A50</f>
        <v>0</v>
      </c>
      <c r="B51" s="20">
        <f t="shared" ref="B51:L51" si="5">B49*B50</f>
        <v>0</v>
      </c>
      <c r="C51" s="20">
        <f t="shared" si="5"/>
        <v>0</v>
      </c>
      <c r="D51" s="20">
        <f t="shared" si="5"/>
        <v>0</v>
      </c>
      <c r="E51" s="20">
        <f t="shared" si="5"/>
        <v>0</v>
      </c>
      <c r="F51" s="20">
        <f t="shared" si="5"/>
        <v>0</v>
      </c>
      <c r="G51" s="20">
        <f t="shared" si="5"/>
        <v>0</v>
      </c>
      <c r="H51" s="20">
        <f t="shared" si="5"/>
        <v>0</v>
      </c>
      <c r="I51" s="20">
        <f t="shared" si="5"/>
        <v>0</v>
      </c>
      <c r="J51" s="20">
        <f t="shared" si="5"/>
        <v>0</v>
      </c>
      <c r="K51" s="20">
        <f t="shared" si="5"/>
        <v>0</v>
      </c>
      <c r="L51" s="20">
        <f t="shared" si="5"/>
        <v>0</v>
      </c>
    </row>
    <row r="52" spans="1:12" ht="15.75" thickBot="1" x14ac:dyDescent="0.3">
      <c r="A52" s="136" t="s">
        <v>60</v>
      </c>
      <c r="B52" s="137"/>
      <c r="D52" s="138" t="s">
        <v>61</v>
      </c>
      <c r="E52" s="139"/>
      <c r="F52" s="27" t="s">
        <v>17</v>
      </c>
      <c r="G52" s="27" t="s">
        <v>16</v>
      </c>
      <c r="H52" s="27" t="s">
        <v>15</v>
      </c>
      <c r="I52" s="27" t="s">
        <v>14</v>
      </c>
      <c r="J52" s="27" t="s">
        <v>23</v>
      </c>
      <c r="K52" s="27" t="s">
        <v>13</v>
      </c>
      <c r="L52" s="27" t="s">
        <v>12</v>
      </c>
    </row>
    <row r="53" spans="1:12" ht="15.75" hidden="1" thickBot="1" x14ac:dyDescent="0.3">
      <c r="F53" s="23">
        <v>0.19</v>
      </c>
      <c r="G53" s="21">
        <v>0.28399999999999997</v>
      </c>
      <c r="H53" s="21">
        <v>0.434</v>
      </c>
      <c r="I53" s="21">
        <v>0.74099999999999999</v>
      </c>
      <c r="J53" s="21">
        <v>1.0980000000000001</v>
      </c>
      <c r="K53" s="21">
        <v>1.649</v>
      </c>
      <c r="L53" s="21">
        <v>2.7770000000000001</v>
      </c>
    </row>
    <row r="54" spans="1:12" ht="15.75" thickBot="1" x14ac:dyDescent="0.3">
      <c r="A54" s="140" t="s">
        <v>59</v>
      </c>
      <c r="B54" s="141"/>
      <c r="C54" s="141"/>
      <c r="D54" s="31">
        <f>SUM(A51:L51)+SUM(F54:L54)</f>
        <v>0</v>
      </c>
      <c r="E54" s="32"/>
      <c r="F54" s="15"/>
      <c r="G54" s="15"/>
      <c r="H54" s="15"/>
      <c r="I54" s="15"/>
      <c r="J54" s="15"/>
      <c r="K54" s="15"/>
      <c r="L54" s="15"/>
    </row>
    <row r="55" spans="1:12" hidden="1" x14ac:dyDescent="0.25">
      <c r="F55" s="20">
        <f>F53*F54</f>
        <v>0</v>
      </c>
      <c r="G55" s="20">
        <f t="shared" ref="G55:L55" si="6">G53*G54</f>
        <v>0</v>
      </c>
      <c r="H55" s="20">
        <f t="shared" si="6"/>
        <v>0</v>
      </c>
      <c r="I55" s="20">
        <f t="shared" si="6"/>
        <v>0</v>
      </c>
      <c r="J55" s="20">
        <f t="shared" si="6"/>
        <v>0</v>
      </c>
      <c r="K55" s="20">
        <f t="shared" si="6"/>
        <v>0</v>
      </c>
      <c r="L55" s="20">
        <f t="shared" si="6"/>
        <v>0</v>
      </c>
    </row>
  </sheetData>
  <sheetProtection password="981F" sheet="1" objects="1" scenarios="1" selectLockedCells="1"/>
  <mergeCells count="120">
    <mergeCell ref="A45:L45"/>
    <mergeCell ref="A43:L43"/>
    <mergeCell ref="A46:L46"/>
    <mergeCell ref="A47:L47"/>
    <mergeCell ref="A52:B52"/>
    <mergeCell ref="D52:E52"/>
    <mergeCell ref="A54:C54"/>
    <mergeCell ref="I22:J22"/>
    <mergeCell ref="I23:J23"/>
    <mergeCell ref="B27:F27"/>
    <mergeCell ref="B29:F29"/>
    <mergeCell ref="G29:H29"/>
    <mergeCell ref="B30:F30"/>
    <mergeCell ref="G30:H30"/>
    <mergeCell ref="A42:L42"/>
    <mergeCell ref="A44:L44"/>
    <mergeCell ref="K35:L35"/>
    <mergeCell ref="K36:L36"/>
    <mergeCell ref="K37:L37"/>
    <mergeCell ref="K38:L38"/>
    <mergeCell ref="K39:L39"/>
    <mergeCell ref="A32:D34"/>
    <mergeCell ref="A35:D35"/>
    <mergeCell ref="A36:D36"/>
    <mergeCell ref="A40:L40"/>
    <mergeCell ref="A16:L16"/>
    <mergeCell ref="A17:L17"/>
    <mergeCell ref="G32:H34"/>
    <mergeCell ref="G35:H35"/>
    <mergeCell ref="G36:H36"/>
    <mergeCell ref="G37:H37"/>
    <mergeCell ref="G38:H38"/>
    <mergeCell ref="G39:H39"/>
    <mergeCell ref="I32:L32"/>
    <mergeCell ref="I33:L33"/>
    <mergeCell ref="I34:J34"/>
    <mergeCell ref="K34:L34"/>
    <mergeCell ref="I35:J35"/>
    <mergeCell ref="I36:J36"/>
    <mergeCell ref="I37:J37"/>
    <mergeCell ref="I38:J38"/>
    <mergeCell ref="I39:J39"/>
    <mergeCell ref="E38:F38"/>
    <mergeCell ref="E39:F39"/>
    <mergeCell ref="G22:H22"/>
    <mergeCell ref="G23:H23"/>
    <mergeCell ref="A31:L31"/>
    <mergeCell ref="G24:H24"/>
    <mergeCell ref="B25:F25"/>
    <mergeCell ref="C22:D22"/>
    <mergeCell ref="A37:D37"/>
    <mergeCell ref="A38:D38"/>
    <mergeCell ref="A39:D39"/>
    <mergeCell ref="E32:F34"/>
    <mergeCell ref="E35:F35"/>
    <mergeCell ref="E36:F36"/>
    <mergeCell ref="E37:F37"/>
    <mergeCell ref="E21:F21"/>
    <mergeCell ref="E22:F22"/>
    <mergeCell ref="E23:F23"/>
    <mergeCell ref="B26:F26"/>
    <mergeCell ref="G26:H26"/>
    <mergeCell ref="G21:H21"/>
    <mergeCell ref="E24:F24"/>
    <mergeCell ref="K18:K19"/>
    <mergeCell ref="I21:J21"/>
    <mergeCell ref="G20:H20"/>
    <mergeCell ref="A1:C3"/>
    <mergeCell ref="J1:L3"/>
    <mergeCell ref="D1:I1"/>
    <mergeCell ref="D2:I2"/>
    <mergeCell ref="D3:I3"/>
    <mergeCell ref="A8:L8"/>
    <mergeCell ref="I9:L9"/>
    <mergeCell ref="A4:L4"/>
    <mergeCell ref="A5:L5"/>
    <mergeCell ref="A6:L6"/>
    <mergeCell ref="A7:L7"/>
    <mergeCell ref="G9:H9"/>
    <mergeCell ref="C9:F9"/>
    <mergeCell ref="A9:B9"/>
    <mergeCell ref="A15:J15"/>
    <mergeCell ref="K15:L15"/>
    <mergeCell ref="B28:F28"/>
    <mergeCell ref="C23:D23"/>
    <mergeCell ref="C24:D24"/>
    <mergeCell ref="I24:J24"/>
    <mergeCell ref="A13:B13"/>
    <mergeCell ref="A14:L14"/>
    <mergeCell ref="E20:F20"/>
    <mergeCell ref="L18:L19"/>
    <mergeCell ref="I20:J20"/>
    <mergeCell ref="A25:A30"/>
    <mergeCell ref="I25:L30"/>
    <mergeCell ref="A18:A19"/>
    <mergeCell ref="B18:B19"/>
    <mergeCell ref="C18:D19"/>
    <mergeCell ref="E18:F19"/>
    <mergeCell ref="G18:H19"/>
    <mergeCell ref="I18:J19"/>
    <mergeCell ref="G28:H28"/>
    <mergeCell ref="G27:H27"/>
    <mergeCell ref="G25:H25"/>
    <mergeCell ref="C20:D20"/>
    <mergeCell ref="C21:D21"/>
    <mergeCell ref="C10:F10"/>
    <mergeCell ref="C11:F11"/>
    <mergeCell ref="C12:F12"/>
    <mergeCell ref="C13:F13"/>
    <mergeCell ref="A12:B12"/>
    <mergeCell ref="I10:L10"/>
    <mergeCell ref="I11:J11"/>
    <mergeCell ref="I12:L12"/>
    <mergeCell ref="I13:L13"/>
    <mergeCell ref="G10:H10"/>
    <mergeCell ref="G11:H11"/>
    <mergeCell ref="G12:H12"/>
    <mergeCell ref="G13:H13"/>
    <mergeCell ref="A10:B10"/>
    <mergeCell ref="A11:B11"/>
  </mergeCells>
  <conditionalFormatting sqref="A38:L38">
    <cfRule type="expression" dxfId="4" priority="2">
      <formula>$S$38</formula>
    </cfRule>
  </conditionalFormatting>
  <conditionalFormatting sqref="S35 A35:L35">
    <cfRule type="expression" dxfId="3" priority="6">
      <formula>$S$35</formula>
    </cfRule>
  </conditionalFormatting>
  <conditionalFormatting sqref="A36:L36">
    <cfRule type="expression" dxfId="2" priority="4">
      <formula>$S$36</formula>
    </cfRule>
  </conditionalFormatting>
  <conditionalFormatting sqref="A37:L37">
    <cfRule type="expression" dxfId="1" priority="3">
      <formula>$S$37</formula>
    </cfRule>
  </conditionalFormatting>
  <conditionalFormatting sqref="A39:L39">
    <cfRule type="expression" dxfId="0" priority="1">
      <formula>$S$39</formula>
    </cfRule>
  </conditionalFormatting>
  <dataValidations count="1">
    <dataValidation type="list" allowBlank="1" showInputMessage="1" showErrorMessage="1" sqref="K15:L15 K20:K24">
      <formula1>$M$1:$M$2</formula1>
    </dataValidation>
  </dataValidations>
  <hyperlinks>
    <hyperlink ref="D3" location="VOLUME!A1" display="SEE VOLUME PAGE CAPACITY (GALLONS)"/>
    <hyperlink ref="D3:I3" r:id="rId1" display="908-688-0300 -- www.unitedfiresystems.com"/>
  </hyperlinks>
  <pageMargins left="0.45" right="0.17" top="0.68" bottom="0.75" header="0.3" footer="0.3"/>
  <pageSetup scale="91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SURVEY FORM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 Slonski</dc:creator>
  <cp:lastModifiedBy>Tim Capanna</cp:lastModifiedBy>
  <cp:lastPrinted>2016-09-27T13:29:37Z</cp:lastPrinted>
  <dcterms:created xsi:type="dcterms:W3CDTF">2016-06-30T18:45:09Z</dcterms:created>
  <dcterms:modified xsi:type="dcterms:W3CDTF">2016-10-18T15:08:47Z</dcterms:modified>
</cp:coreProperties>
</file>